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524" windowWidth="9720" windowHeight="4548" activeTab="0"/>
  </bookViews>
  <sheets>
    <sheet name="Conversions" sheetId="1" r:id="rId1"/>
  </sheets>
  <definedNames>
    <definedName name="_xlnm.Print_Area" localSheetId="0">'Conversions'!$A$2:$E$35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<sst xmlns="http://schemas.openxmlformats.org/spreadsheetml/2006/main" count="162" uniqueCount="158">
  <si>
    <t>ENGINEERING UNIT CONVERSIONS</t>
  </si>
  <si>
    <t>From:  API "Technical data book - Petroleum Refining", Chapter 1</t>
  </si>
  <si>
    <t>TEMPERATURE</t>
  </si>
  <si>
    <t>Bias</t>
  </si>
  <si>
    <t>Gain</t>
  </si>
  <si>
    <t>Temperature</t>
  </si>
  <si>
    <t>°Celcius</t>
  </si>
  <si>
    <t>°Fahrenheit</t>
  </si>
  <si>
    <t>Length</t>
  </si>
  <si>
    <t>Kelvin</t>
  </si>
  <si>
    <t>Rankin</t>
  </si>
  <si>
    <t>Area</t>
  </si>
  <si>
    <t>LENGHT</t>
  </si>
  <si>
    <t>Inches</t>
  </si>
  <si>
    <t>Volume</t>
  </si>
  <si>
    <t>Feet</t>
  </si>
  <si>
    <t>Yards</t>
  </si>
  <si>
    <t>Liquid Volume</t>
  </si>
  <si>
    <t>Miles</t>
  </si>
  <si>
    <t>Microns</t>
  </si>
  <si>
    <t xml:space="preserve">Mass </t>
  </si>
  <si>
    <t>Millimeters</t>
  </si>
  <si>
    <t>Centimeters</t>
  </si>
  <si>
    <t>Density</t>
  </si>
  <si>
    <t>Meters</t>
  </si>
  <si>
    <t>Kilometers</t>
  </si>
  <si>
    <t>Pressure</t>
  </si>
  <si>
    <t>AREA</t>
  </si>
  <si>
    <t>Square inches</t>
  </si>
  <si>
    <t>Flow</t>
  </si>
  <si>
    <t>Square feet</t>
  </si>
  <si>
    <t>Square yards</t>
  </si>
  <si>
    <t>Kinematic viscosity</t>
  </si>
  <si>
    <t>Acres</t>
  </si>
  <si>
    <t>Square cm</t>
  </si>
  <si>
    <t>Absolute viscosity</t>
  </si>
  <si>
    <t>Square meters</t>
  </si>
  <si>
    <t>VOLUME</t>
  </si>
  <si>
    <t>Energy</t>
  </si>
  <si>
    <t>Cubic Inches</t>
  </si>
  <si>
    <t>Cubic feet</t>
  </si>
  <si>
    <t>Power</t>
  </si>
  <si>
    <t>Cubic yards</t>
  </si>
  <si>
    <t>Cubic centimeters</t>
  </si>
  <si>
    <t>Specific energy</t>
  </si>
  <si>
    <t>Cubic meters</t>
  </si>
  <si>
    <t>LIQUID VOLUME</t>
  </si>
  <si>
    <t>Spec energy/ °conv.</t>
  </si>
  <si>
    <t>Fluid Ounches (US)</t>
  </si>
  <si>
    <t>Quarts</t>
  </si>
  <si>
    <t>Heat flux</t>
  </si>
  <si>
    <t>Gallons (US)</t>
  </si>
  <si>
    <t>Imperial Gallons</t>
  </si>
  <si>
    <t>Heat transfer coeff.</t>
  </si>
  <si>
    <t>Barrels</t>
  </si>
  <si>
    <t>Thermal Conductivity</t>
  </si>
  <si>
    <t>Cubic Feet</t>
  </si>
  <si>
    <t>Mililiters</t>
  </si>
  <si>
    <t>Liters</t>
  </si>
  <si>
    <t>MASS CONVERSION</t>
  </si>
  <si>
    <t>Grains</t>
  </si>
  <si>
    <t>Ounches (commodities)</t>
  </si>
  <si>
    <t>Pounds(commodities)</t>
  </si>
  <si>
    <t>Ounches (jewels)</t>
  </si>
  <si>
    <t>Pounds(jewels)</t>
  </si>
  <si>
    <t>Tons (Short)</t>
  </si>
  <si>
    <t>Tons (Long)</t>
  </si>
  <si>
    <t>Grams</t>
  </si>
  <si>
    <t>Kilograms</t>
  </si>
  <si>
    <t>Metric Tons</t>
  </si>
  <si>
    <t>DENSITIES</t>
  </si>
  <si>
    <r>
      <t>g /cm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= kg/l = ton/m</t>
    </r>
    <r>
      <rPr>
        <vertAlign val="superscript"/>
        <sz val="10"/>
        <rFont val="Arial"/>
        <family val="2"/>
      </rPr>
      <t>3</t>
    </r>
  </si>
  <si>
    <t>g /ml</t>
  </si>
  <si>
    <r>
      <t>lb /in</t>
    </r>
    <r>
      <rPr>
        <vertAlign val="superscript"/>
        <sz val="10"/>
        <rFont val="Arial"/>
        <family val="2"/>
      </rPr>
      <t>3</t>
    </r>
  </si>
  <si>
    <r>
      <t>lb /ft</t>
    </r>
    <r>
      <rPr>
        <vertAlign val="superscript"/>
        <sz val="10"/>
        <rFont val="Arial"/>
        <family val="2"/>
      </rPr>
      <t>3</t>
    </r>
  </si>
  <si>
    <t>lb /US gallon</t>
  </si>
  <si>
    <t>API</t>
  </si>
  <si>
    <t>PRESSURE</t>
  </si>
  <si>
    <t>dynes/cm2</t>
  </si>
  <si>
    <t>bar</t>
  </si>
  <si>
    <t>Atmosphere</t>
  </si>
  <si>
    <t>kg/cm2</t>
  </si>
  <si>
    <t>mmHG at 0 degC</t>
  </si>
  <si>
    <t>in. HG at 32 degF</t>
  </si>
  <si>
    <t>lb /sq in. (psi)</t>
  </si>
  <si>
    <t>ft H2O at 39.2 degF</t>
  </si>
  <si>
    <t>kilo Pascal</t>
  </si>
  <si>
    <t>FLOW</t>
  </si>
  <si>
    <t>US gallon /min</t>
  </si>
  <si>
    <t>US gallon /hr</t>
  </si>
  <si>
    <t>ft3 /sec</t>
  </si>
  <si>
    <t>ft3 /min</t>
  </si>
  <si>
    <t>bbl(42) /hr</t>
  </si>
  <si>
    <t>bbl(42) /day</t>
  </si>
  <si>
    <t>liters /sec</t>
  </si>
  <si>
    <t>m3/hr</t>
  </si>
  <si>
    <t>Kinematic Viscosity</t>
  </si>
  <si>
    <t>ft2 /hr</t>
  </si>
  <si>
    <t>ft2 /sec</t>
  </si>
  <si>
    <t>m2 /hr</t>
  </si>
  <si>
    <t>cm2 /sec (=Stokes)</t>
  </si>
  <si>
    <t>Centistokes</t>
  </si>
  <si>
    <t>Absolute Viscosity</t>
  </si>
  <si>
    <t>lb / (sec.ft)</t>
  </si>
  <si>
    <t>lb / (hr.ft)</t>
  </si>
  <si>
    <t>lb [force].sec / ft2</t>
  </si>
  <si>
    <t>g /(sec.cm) (=Poise)</t>
  </si>
  <si>
    <t>CentiPoise</t>
  </si>
  <si>
    <t>kg / (hr.m)</t>
  </si>
  <si>
    <t>ENERGY</t>
  </si>
  <si>
    <t>Abs. Joules</t>
  </si>
  <si>
    <t>Intern. Joules</t>
  </si>
  <si>
    <t>Calories</t>
  </si>
  <si>
    <t>I.T. Calories</t>
  </si>
  <si>
    <t>BTU</t>
  </si>
  <si>
    <t>Abs. kWhr</t>
  </si>
  <si>
    <t>Horsepower.hour</t>
  </si>
  <si>
    <t>Foot.Pounds</t>
  </si>
  <si>
    <t>ft3.lb[force] / in2</t>
  </si>
  <si>
    <t>LiterAtmospheres</t>
  </si>
  <si>
    <t>CentigradeHeatUnits</t>
  </si>
  <si>
    <t>POWER</t>
  </si>
  <si>
    <t>BTU /min</t>
  </si>
  <si>
    <t>BTU /hr</t>
  </si>
  <si>
    <t>ft.lb /sec</t>
  </si>
  <si>
    <t>ft.lb /min</t>
  </si>
  <si>
    <t>Horsepower</t>
  </si>
  <si>
    <t>Metric Horsepower</t>
  </si>
  <si>
    <t>Watts</t>
  </si>
  <si>
    <t>cal /sec</t>
  </si>
  <si>
    <t>I.T. Cal /sec</t>
  </si>
  <si>
    <t>Joules /sec</t>
  </si>
  <si>
    <t>Specific Energy</t>
  </si>
  <si>
    <t>Joules[abs] /g</t>
  </si>
  <si>
    <t>Joules[intern] /g</t>
  </si>
  <si>
    <t>cal /g</t>
  </si>
  <si>
    <t>I.T. cal /g</t>
  </si>
  <si>
    <t>BTU /lb</t>
  </si>
  <si>
    <t>Sp. Energy / deg. conv.</t>
  </si>
  <si>
    <t>Joules(abs)/ (g.°C)</t>
  </si>
  <si>
    <t>Joules(int)/ (g.°C)</t>
  </si>
  <si>
    <t>cal / (g.°C)</t>
  </si>
  <si>
    <t>I.T. cal / (g.°C)</t>
  </si>
  <si>
    <t>BTU / (lb.°F)</t>
  </si>
  <si>
    <t>BTU /(hr.ft2)</t>
  </si>
  <si>
    <t>cal / (sec.cm2)</t>
  </si>
  <si>
    <t>kgcal / (hr.in2)</t>
  </si>
  <si>
    <t>watts /cm2</t>
  </si>
  <si>
    <t>Heat Transfer</t>
  </si>
  <si>
    <t>BTU / (hr.ft2.°F)</t>
  </si>
  <si>
    <t>I.T cal / (sec.cm2.°C)</t>
  </si>
  <si>
    <t>I.T kcal / (hr.m2.°C)</t>
  </si>
  <si>
    <t>Watt / (cm2.°C)</t>
  </si>
  <si>
    <t>BTU / (hr.ft2.°F) / in.</t>
  </si>
  <si>
    <t>BTU / (hr.ft2.°F) / ft</t>
  </si>
  <si>
    <t>cal /(sec.cm2.°C) / cm</t>
  </si>
  <si>
    <t>kcal / (hr.m2.°C) / m</t>
  </si>
  <si>
    <t>Watt / (cm2.°C) / cm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</si>
</sst>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H&quot;;\-#,##0\ &quot;DH&quot;"/>
    <numFmt numFmtId="173" formatCode="#,##0\ &quot;DH&quot;;[Red]\-#,##0\ &quot;DH&quot;"/>
    <numFmt numFmtId="174" formatCode="#,##0.00\ &quot;DH&quot;;\-#,##0.00\ &quot;DH&quot;"/>
    <numFmt numFmtId="175" formatCode="#,##0.00\ &quot;DH&quot;;[Red]\-#,##0.00\ &quot;DH&quot;"/>
    <numFmt numFmtId="176" formatCode="_-* #,##0\ &quot;DH&quot;_-;\-* #,##0\ &quot;DH&quot;_-;_-* &quot;-&quot;\ &quot;DH&quot;_-;_-@_-"/>
    <numFmt numFmtId="177" formatCode="_-* #,##0\ _D_H_-;\-* #,##0\ _D_H_-;_-* &quot;-&quot;\ _D_H_-;_-@_-"/>
    <numFmt numFmtId="178" formatCode="_-* #,##0.00\ &quot;DH&quot;_-;\-* #,##0.00\ &quot;DH&quot;_-;_-* &quot;-&quot;??\ &quot;DH&quot;_-;_-@_-"/>
    <numFmt numFmtId="179" formatCode="_-* #,##0.00\ _D_H_-;\-* #,##0.00\ _D_H_-;_-* &quot;-&quot;??\ _D_H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* #,##0_-;_-* #,##0\-;_-* &quot;-&quot;_-;_-@_-"/>
    <numFmt numFmtId="194" formatCode="_-&quot;F&quot;\ * #,##0.00_-;_-&quot;F&quot;\ * #,##0.00\-;_-&quot;F&quot;\ * &quot;-&quot;??_-;_-@_-"/>
    <numFmt numFmtId="195" formatCode="_-* #,##0.00_-;_-* #,##0.00\-;_-* &quot;-&quot;??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0.000"/>
    <numFmt numFmtId="203" formatCode="0.0000"/>
    <numFmt numFmtId="204" formatCode="0.00000"/>
    <numFmt numFmtId="205" formatCode="0.0"/>
    <numFmt numFmtId="206" formatCode="##0E+0"/>
    <numFmt numFmtId="207" formatCode="0.0E+00"/>
    <numFmt numFmtId="208" formatCode="0.000000"/>
    <numFmt numFmtId="209" formatCode="0.0000000"/>
    <numFmt numFmtId="210" formatCode="_-* #,##0.000_-;_-* #,##0.000\-;_-* &quot;-&quot;??_-;_-@_-"/>
    <numFmt numFmtId="211" formatCode="_-* #,##0.0000_-;_-* #,##0.0000\-;_-* &quot;-&quot;??_-;_-@_-"/>
    <numFmt numFmtId="212" formatCode="_-* #,##0.00000_-;_-* #,##0.00000\-;_-* &quot;-&quot;??_-;_-@_-"/>
    <numFmt numFmtId="213" formatCode="0.00000000"/>
    <numFmt numFmtId="214" formatCode="_-* #,##0.0_-;_-* #,##0.0\-;_-* &quot;-&quot;??_-;_-@_-"/>
    <numFmt numFmtId="215" formatCode="_-* #,##0_-;_-* #,##0\-;_-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0"/>
    </font>
    <font>
      <b/>
      <i/>
      <u val="single"/>
      <sz val="16"/>
      <name val="Arial"/>
      <family val="2"/>
    </font>
    <font>
      <sz val="10"/>
      <color indexed="15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0" fillId="34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205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11" fontId="6" fillId="34" borderId="25" xfId="0" applyNumberFormat="1" applyFont="1" applyFill="1" applyBorder="1" applyAlignment="1">
      <alignment/>
    </xf>
    <xf numFmtId="11" fontId="6" fillId="34" borderId="26" xfId="0" applyNumberFormat="1" applyFont="1" applyFill="1" applyBorder="1" applyAlignment="1">
      <alignment/>
    </xf>
    <xf numFmtId="11" fontId="0" fillId="34" borderId="0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11" fontId="0" fillId="34" borderId="25" xfId="0" applyNumberFormat="1" applyFill="1" applyBorder="1" applyAlignment="1">
      <alignment/>
    </xf>
    <xf numFmtId="0" fontId="0" fillId="34" borderId="26" xfId="0" applyFill="1" applyBorder="1" applyAlignment="1">
      <alignment/>
    </xf>
    <xf numFmtId="11" fontId="0" fillId="34" borderId="26" xfId="0" applyNumberFormat="1" applyFill="1" applyBorder="1" applyAlignment="1">
      <alignment/>
    </xf>
    <xf numFmtId="212" fontId="0" fillId="34" borderId="25" xfId="45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35" borderId="0" xfId="45" applyNumberFormat="1" applyFont="1" applyFill="1" applyAlignment="1">
      <alignment/>
    </xf>
    <xf numFmtId="2" fontId="7" fillId="35" borderId="0" xfId="0" applyNumberFormat="1" applyFont="1" applyFill="1" applyAlignment="1">
      <alignment/>
    </xf>
    <xf numFmtId="2" fontId="14" fillId="35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2" fontId="4" fillId="35" borderId="0" xfId="0" applyNumberFormat="1" applyFont="1" applyFill="1" applyAlignment="1" applyProtection="1">
      <alignment/>
      <protection locked="0"/>
    </xf>
    <xf numFmtId="203" fontId="7" fillId="35" borderId="0" xfId="0" applyNumberFormat="1" applyFont="1" applyFill="1" applyAlignment="1">
      <alignment/>
    </xf>
    <xf numFmtId="208" fontId="0" fillId="33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tabSelected="1" zoomScalePageLayoutView="0" workbookViewId="0" topLeftCell="A1">
      <selection activeCell="P14" sqref="P14"/>
    </sheetView>
  </sheetViews>
  <sheetFormatPr defaultColWidth="9.140625" defaultRowHeight="12.75" outlineLevelCol="1"/>
  <cols>
    <col min="1" max="1" width="18.57421875" style="1" customWidth="1"/>
    <col min="2" max="2" width="9.57421875" style="49" customWidth="1"/>
    <col min="3" max="3" width="21.8515625" style="4" customWidth="1"/>
    <col min="4" max="4" width="11.57421875" style="45" customWidth="1"/>
    <col min="5" max="5" width="22.57421875" style="4" customWidth="1"/>
    <col min="6" max="6" width="20.7109375" style="7" hidden="1" customWidth="1" outlineLevel="1"/>
    <col min="7" max="14" width="0" style="7" hidden="1" customWidth="1" outlineLevel="1"/>
    <col min="15" max="15" width="9.140625" style="1" customWidth="1" collapsed="1"/>
    <col min="16" max="16384" width="9.140625" style="1" customWidth="1"/>
  </cols>
  <sheetData>
    <row r="1" ht="22.5" customHeight="1">
      <c r="A1" s="43" t="s">
        <v>0</v>
      </c>
    </row>
    <row r="2" spans="1:5" ht="12" customHeight="1">
      <c r="A2" t="s">
        <v>1</v>
      </c>
      <c r="C2" s="42"/>
      <c r="E2" s="42"/>
    </row>
    <row r="3" spans="6:14" ht="13.5" thickBot="1">
      <c r="F3" s="5" t="s">
        <v>2</v>
      </c>
      <c r="G3" s="6" t="s">
        <v>3</v>
      </c>
      <c r="H3" s="6"/>
      <c r="I3" s="6"/>
      <c r="J3" s="6"/>
      <c r="K3" s="6" t="s">
        <v>4</v>
      </c>
      <c r="L3" s="6"/>
      <c r="M3" s="6"/>
      <c r="N3" s="6"/>
    </row>
    <row r="4" spans="1:14" ht="12.75">
      <c r="A4" s="1" t="s">
        <v>5</v>
      </c>
      <c r="B4" s="50">
        <v>40</v>
      </c>
      <c r="C4" s="26">
        <v>2</v>
      </c>
      <c r="D4" s="46">
        <f ca="1">OFFSET(J3,C4,E4,1,1)*B4+OFFSET(F3,C4,E4,1,1)</f>
        <v>40</v>
      </c>
      <c r="E4" s="26">
        <v>2</v>
      </c>
      <c r="F4" s="6" t="s">
        <v>6</v>
      </c>
      <c r="G4" s="8">
        <v>0</v>
      </c>
      <c r="H4" s="9">
        <v>32</v>
      </c>
      <c r="I4" s="9">
        <v>273.15</v>
      </c>
      <c r="J4" s="10">
        <f>273.15*1.8</f>
        <v>491.66999999999996</v>
      </c>
      <c r="K4" s="11">
        <v>1</v>
      </c>
      <c r="L4" s="9">
        <v>1.8</v>
      </c>
      <c r="M4" s="9">
        <v>1</v>
      </c>
      <c r="N4" s="12">
        <v>1.8</v>
      </c>
    </row>
    <row r="5" spans="2:14" ht="12.75">
      <c r="B5" s="44"/>
      <c r="C5" s="29"/>
      <c r="D5" s="47"/>
      <c r="F5" s="6" t="s">
        <v>7</v>
      </c>
      <c r="G5" s="13">
        <f>-32/1.8</f>
        <v>-17.77777777777778</v>
      </c>
      <c r="H5" s="14">
        <v>0</v>
      </c>
      <c r="I5" s="14">
        <f>-32/1.8+273.15</f>
        <v>255.3722222222222</v>
      </c>
      <c r="J5" s="15">
        <f>273.15*1.8-32</f>
        <v>459.66999999999996</v>
      </c>
      <c r="K5" s="16">
        <f>5/9</f>
        <v>0.5555555555555556</v>
      </c>
      <c r="L5" s="14">
        <v>1</v>
      </c>
      <c r="M5" s="14">
        <f>5/9</f>
        <v>0.5555555555555556</v>
      </c>
      <c r="N5" s="17">
        <v>1</v>
      </c>
    </row>
    <row r="6" spans="1:14" ht="12.75">
      <c r="A6" s="27" t="s">
        <v>8</v>
      </c>
      <c r="B6" s="44">
        <v>1</v>
      </c>
      <c r="C6" s="29">
        <v>4</v>
      </c>
      <c r="D6" s="46">
        <f ca="1">OFFSET(F8,C6,1,1,1)/OFFSET(F8,E6,1,1,1)*B6</f>
        <v>1.6093472186944373</v>
      </c>
      <c r="E6" s="4">
        <v>9</v>
      </c>
      <c r="F6" s="6" t="s">
        <v>9</v>
      </c>
      <c r="G6" s="13">
        <v>-273.15</v>
      </c>
      <c r="H6" s="14">
        <f>32-1.8*273.15</f>
        <v>-459.66999999999996</v>
      </c>
      <c r="I6" s="14">
        <v>0</v>
      </c>
      <c r="J6" s="15">
        <v>0</v>
      </c>
      <c r="K6" s="16">
        <v>1</v>
      </c>
      <c r="L6" s="14">
        <v>1.8</v>
      </c>
      <c r="M6" s="14">
        <v>1</v>
      </c>
      <c r="N6" s="17">
        <v>1.8</v>
      </c>
    </row>
    <row r="7" spans="1:14" ht="13.5" thickBot="1">
      <c r="A7" s="2"/>
      <c r="B7" s="44"/>
      <c r="C7" s="29"/>
      <c r="D7" s="47"/>
      <c r="F7" s="6" t="s">
        <v>10</v>
      </c>
      <c r="G7" s="18">
        <v>-273.15</v>
      </c>
      <c r="H7" s="19">
        <f>-273.15*1.8+32</f>
        <v>-459.66999999999996</v>
      </c>
      <c r="I7" s="19">
        <v>0</v>
      </c>
      <c r="J7" s="20">
        <v>0</v>
      </c>
      <c r="K7" s="21">
        <f>5/9</f>
        <v>0.5555555555555556</v>
      </c>
      <c r="L7" s="19">
        <v>1</v>
      </c>
      <c r="M7" s="19">
        <f>5/9</f>
        <v>0.5555555555555556</v>
      </c>
      <c r="N7" s="22">
        <v>1</v>
      </c>
    </row>
    <row r="8" spans="1:6" ht="13.5" thickBot="1">
      <c r="A8" s="3" t="s">
        <v>11</v>
      </c>
      <c r="B8" s="44">
        <v>1</v>
      </c>
      <c r="C8" s="4">
        <v>6</v>
      </c>
      <c r="D8" s="46">
        <f ca="1">OFFSET(F18,C8,1,1,1)/OFFSET(F18,E8,1,1,1)*B8</f>
        <v>10.76388888888889</v>
      </c>
      <c r="E8" s="4">
        <v>2</v>
      </c>
      <c r="F8" s="5" t="s">
        <v>12</v>
      </c>
    </row>
    <row r="9" spans="1:14" ht="12.75">
      <c r="A9" s="3"/>
      <c r="B9" s="44"/>
      <c r="D9" s="47"/>
      <c r="F9" s="7" t="s">
        <v>13</v>
      </c>
      <c r="G9" s="30">
        <v>1</v>
      </c>
      <c r="H9" s="23"/>
      <c r="I9" s="23"/>
      <c r="J9" s="23"/>
      <c r="K9" s="23"/>
      <c r="L9" s="23"/>
      <c r="M9" s="23"/>
      <c r="N9" s="23"/>
    </row>
    <row r="10" spans="1:14" ht="12.75">
      <c r="A10" s="1" t="s">
        <v>14</v>
      </c>
      <c r="B10" s="44">
        <v>10</v>
      </c>
      <c r="C10" s="28">
        <v>5</v>
      </c>
      <c r="D10" s="47">
        <f ca="1">OFFSET(F25,C10,1,1,1)/OFFSET(F25,E10,1,1,1)*B10</f>
        <v>10</v>
      </c>
      <c r="E10" s="4">
        <v>5</v>
      </c>
      <c r="F10" s="7" t="s">
        <v>15</v>
      </c>
      <c r="G10" s="31">
        <v>12</v>
      </c>
      <c r="H10" s="23"/>
      <c r="I10" s="23"/>
      <c r="J10" s="23"/>
      <c r="K10" s="23"/>
      <c r="L10" s="23"/>
      <c r="M10" s="23"/>
      <c r="N10" s="23"/>
    </row>
    <row r="11" spans="2:14" ht="12.75">
      <c r="B11" s="44"/>
      <c r="D11" s="47"/>
      <c r="F11" s="7" t="s">
        <v>16</v>
      </c>
      <c r="G11" s="31">
        <v>36</v>
      </c>
      <c r="H11" s="24"/>
      <c r="I11" s="23"/>
      <c r="J11" s="23"/>
      <c r="K11" s="23"/>
      <c r="L11" s="23"/>
      <c r="M11" s="23"/>
      <c r="N11" s="23"/>
    </row>
    <row r="12" spans="1:14" ht="12.75">
      <c r="A12" s="3" t="s">
        <v>17</v>
      </c>
      <c r="B12" s="44">
        <v>1</v>
      </c>
      <c r="C12" s="4">
        <v>5</v>
      </c>
      <c r="D12" s="47">
        <f ca="1">OFFSET(F31,C12,1,1,1)/OFFSET(F31,E12,1,1,1)*B12</f>
        <v>158.98269998521369</v>
      </c>
      <c r="E12" s="4">
        <v>9</v>
      </c>
      <c r="F12" s="7" t="s">
        <v>18</v>
      </c>
      <c r="G12" s="31">
        <v>63360</v>
      </c>
      <c r="H12" s="24"/>
      <c r="I12" s="24"/>
      <c r="J12" s="23"/>
      <c r="K12" s="23"/>
      <c r="L12" s="23"/>
      <c r="M12" s="23"/>
      <c r="N12" s="23"/>
    </row>
    <row r="13" spans="1:14" ht="12.75">
      <c r="A13" s="3"/>
      <c r="B13" s="44"/>
      <c r="D13" s="47"/>
      <c r="F13" s="7" t="s">
        <v>19</v>
      </c>
      <c r="G13" s="32">
        <v>3.937E-05</v>
      </c>
      <c r="H13" s="24"/>
      <c r="I13" s="24"/>
      <c r="J13" s="24"/>
      <c r="K13" s="23"/>
      <c r="L13" s="23"/>
      <c r="M13" s="23"/>
      <c r="N13" s="23"/>
    </row>
    <row r="14" spans="1:14" ht="12.75">
      <c r="A14" s="3" t="s">
        <v>20</v>
      </c>
      <c r="B14" s="44">
        <v>1</v>
      </c>
      <c r="C14" s="4">
        <v>9</v>
      </c>
      <c r="D14" s="47">
        <f ca="1">OFFSET(F42,C14,1,1,1)/OFFSET(F42,E14,1,1,1)*B14</f>
        <v>2.2045714285714286</v>
      </c>
      <c r="E14" s="4">
        <v>3</v>
      </c>
      <c r="F14" s="7" t="s">
        <v>21</v>
      </c>
      <c r="G14" s="32">
        <v>0.03937</v>
      </c>
      <c r="H14" s="24"/>
      <c r="I14" s="24"/>
      <c r="J14" s="24"/>
      <c r="K14" s="24"/>
      <c r="L14" s="23"/>
      <c r="M14" s="23"/>
      <c r="N14" s="23"/>
    </row>
    <row r="15" spans="1:14" ht="12.75">
      <c r="A15" s="3"/>
      <c r="B15" s="44"/>
      <c r="D15" s="47"/>
      <c r="F15" s="7" t="s">
        <v>22</v>
      </c>
      <c r="G15" s="32">
        <v>0.3937</v>
      </c>
      <c r="H15" s="24"/>
      <c r="I15" s="24"/>
      <c r="J15" s="24"/>
      <c r="K15" s="24"/>
      <c r="L15" s="24"/>
      <c r="M15" s="23"/>
      <c r="N15" s="23"/>
    </row>
    <row r="16" spans="1:14" ht="12.75">
      <c r="A16" s="3" t="s">
        <v>23</v>
      </c>
      <c r="B16" s="44">
        <v>28</v>
      </c>
      <c r="C16" s="4">
        <v>4</v>
      </c>
      <c r="D16" s="47">
        <f ca="1">IF(E16&lt;&gt;6,D17*OFFSET(F53,E16,1,1,1),((141.5/D17)-131.5))</f>
        <v>0.448504</v>
      </c>
      <c r="E16" s="4">
        <v>1</v>
      </c>
      <c r="F16" s="7" t="s">
        <v>24</v>
      </c>
      <c r="G16" s="32">
        <v>39.37</v>
      </c>
      <c r="H16" s="24"/>
      <c r="I16" s="24"/>
      <c r="J16" s="24"/>
      <c r="K16" s="24"/>
      <c r="L16" s="24"/>
      <c r="M16" s="24"/>
      <c r="N16" s="23"/>
    </row>
    <row r="17" spans="1:14" ht="13.5" thickBot="1">
      <c r="A17" s="2"/>
      <c r="B17" s="44"/>
      <c r="D17" s="48">
        <f ca="1">IF(C16&lt;&gt;6,B16*OFFSET(F53,C16,1,1,1),141.5/(B16+131.5))</f>
        <v>0.448504</v>
      </c>
      <c r="F17" s="7" t="s">
        <v>25</v>
      </c>
      <c r="G17" s="33">
        <v>39370</v>
      </c>
      <c r="H17" s="24"/>
      <c r="I17" s="24"/>
      <c r="J17" s="24"/>
      <c r="K17" s="24"/>
      <c r="L17" s="24"/>
      <c r="M17" s="24"/>
      <c r="N17" s="24"/>
    </row>
    <row r="18" spans="1:6" ht="13.5" thickBot="1">
      <c r="A18" s="1" t="s">
        <v>26</v>
      </c>
      <c r="B18" s="44">
        <v>0.018</v>
      </c>
      <c r="C18" s="4">
        <v>2</v>
      </c>
      <c r="D18" s="51">
        <f ca="1">OFFSET(F60,C18,1,1,1)/OFFSET(F60,E18,1,1,1)*B18</f>
        <v>13.5013501350135</v>
      </c>
      <c r="E18" s="4">
        <v>5</v>
      </c>
      <c r="F18" s="25" t="s">
        <v>27</v>
      </c>
    </row>
    <row r="19" spans="2:12" ht="12.75">
      <c r="B19" s="44"/>
      <c r="D19" s="47"/>
      <c r="F19" s="7" t="s">
        <v>28</v>
      </c>
      <c r="G19" s="35">
        <v>1</v>
      </c>
      <c r="H19" s="24"/>
      <c r="I19" s="24"/>
      <c r="J19" s="24"/>
      <c r="K19" s="24"/>
      <c r="L19" s="24"/>
    </row>
    <row r="20" spans="1:17" ht="12.75">
      <c r="A20" s="1" t="s">
        <v>29</v>
      </c>
      <c r="B20" s="44">
        <v>1</v>
      </c>
      <c r="C20" s="4">
        <v>8</v>
      </c>
      <c r="D20" s="47">
        <f ca="1">OFFSET(F70,C20,1,1,1)/OFFSET(F70,E20,1,1,1)*B20</f>
        <v>150.95141769808345</v>
      </c>
      <c r="E20" s="4">
        <v>6</v>
      </c>
      <c r="F20" s="7" t="s">
        <v>30</v>
      </c>
      <c r="G20" s="36">
        <v>144</v>
      </c>
      <c r="H20" s="24"/>
      <c r="I20" s="24"/>
      <c r="J20" s="24"/>
      <c r="K20" s="24"/>
      <c r="L20" s="24"/>
      <c r="Q20" s="52"/>
    </row>
    <row r="21" spans="2:12" ht="12.75">
      <c r="B21" s="44"/>
      <c r="D21" s="47"/>
      <c r="F21" s="7" t="s">
        <v>31</v>
      </c>
      <c r="G21" s="36">
        <v>1296</v>
      </c>
      <c r="H21" s="24"/>
      <c r="I21" s="24"/>
      <c r="J21" s="24"/>
      <c r="K21" s="24"/>
      <c r="L21" s="24"/>
    </row>
    <row r="22" spans="1:12" ht="12.75">
      <c r="A22" s="1" t="s">
        <v>32</v>
      </c>
      <c r="B22" s="44">
        <v>1</v>
      </c>
      <c r="C22" s="4">
        <v>5</v>
      </c>
      <c r="D22" s="47">
        <f ca="1">OFFSET(F79,C22,1,1,1)/OFFSET(F79,E22,1,1,1)*B22</f>
        <v>0.03875</v>
      </c>
      <c r="E22" s="4">
        <v>1</v>
      </c>
      <c r="F22" s="7" t="s">
        <v>33</v>
      </c>
      <c r="G22" s="37">
        <v>6272600</v>
      </c>
      <c r="H22" s="24"/>
      <c r="I22" s="24"/>
      <c r="J22" s="24"/>
      <c r="K22" s="24"/>
      <c r="L22" s="24"/>
    </row>
    <row r="23" spans="2:12" ht="12.75">
      <c r="B23" s="44"/>
      <c r="D23" s="47"/>
      <c r="F23" s="7" t="s">
        <v>34</v>
      </c>
      <c r="G23" s="36">
        <v>0.155</v>
      </c>
      <c r="H23" s="24"/>
      <c r="I23" s="24"/>
      <c r="J23" s="24"/>
      <c r="K23" s="24"/>
      <c r="L23" s="24"/>
    </row>
    <row r="24" spans="1:12" ht="13.5" thickBot="1">
      <c r="A24" s="1" t="s">
        <v>35</v>
      </c>
      <c r="B24" s="44">
        <v>100</v>
      </c>
      <c r="C24" s="4">
        <v>5</v>
      </c>
      <c r="D24" s="47">
        <f ca="1">OFFSET(F85,C24,1,1,1)/OFFSET(F85,E24,1,1,1)*B24</f>
        <v>0.0672</v>
      </c>
      <c r="E24" s="4">
        <v>1</v>
      </c>
      <c r="F24" s="7" t="s">
        <v>36</v>
      </c>
      <c r="G24" s="38">
        <v>1550</v>
      </c>
      <c r="H24" s="24"/>
      <c r="I24" s="24"/>
      <c r="J24" s="24"/>
      <c r="K24" s="24"/>
      <c r="L24" s="24"/>
    </row>
    <row r="25" spans="2:6" ht="13.5" thickBot="1">
      <c r="B25" s="44"/>
      <c r="D25" s="47"/>
      <c r="F25" s="25" t="s">
        <v>37</v>
      </c>
    </row>
    <row r="26" spans="1:11" ht="12.75">
      <c r="A26" s="1" t="s">
        <v>38</v>
      </c>
      <c r="B26" s="44">
        <v>1</v>
      </c>
      <c r="C26" s="4">
        <v>8</v>
      </c>
      <c r="D26" s="47">
        <f ca="1">OFFSET(F92,C26,1,1,1)/OFFSET(F92,E26,1,1,1)*B26</f>
        <v>0.0007139171186351429</v>
      </c>
      <c r="E26" s="4">
        <v>11</v>
      </c>
      <c r="F26" s="7" t="s">
        <v>39</v>
      </c>
      <c r="G26" s="35">
        <v>1</v>
      </c>
      <c r="H26" s="24"/>
      <c r="I26" s="24"/>
      <c r="J26" s="24"/>
      <c r="K26" s="24"/>
    </row>
    <row r="27" spans="2:11" ht="12.75">
      <c r="B27" s="44"/>
      <c r="D27" s="47"/>
      <c r="F27" s="7" t="s">
        <v>40</v>
      </c>
      <c r="G27" s="36">
        <v>1728</v>
      </c>
      <c r="H27" s="24"/>
      <c r="I27" s="24"/>
      <c r="J27" s="24"/>
      <c r="K27" s="24"/>
    </row>
    <row r="28" spans="1:11" ht="12.75">
      <c r="A28" s="1" t="s">
        <v>41</v>
      </c>
      <c r="B28" s="44">
        <v>1</v>
      </c>
      <c r="C28" s="4">
        <v>2</v>
      </c>
      <c r="D28" s="47">
        <f ca="1">OFFSET(F104,C28,1,1,1)/OFFSET(F104,E28,1,1,1)*B28</f>
        <v>0.29307121044271334</v>
      </c>
      <c r="E28" s="4">
        <v>7</v>
      </c>
      <c r="F28" s="7" t="s">
        <v>42</v>
      </c>
      <c r="G28" s="36">
        <v>46656</v>
      </c>
      <c r="H28" s="24"/>
      <c r="I28" s="24"/>
      <c r="J28" s="24"/>
      <c r="K28" s="24"/>
    </row>
    <row r="29" spans="2:11" ht="12.75">
      <c r="B29" s="44"/>
      <c r="D29" s="47"/>
      <c r="F29" s="7" t="s">
        <v>43</v>
      </c>
      <c r="G29" s="37">
        <v>0.061024</v>
      </c>
      <c r="H29" s="24"/>
      <c r="I29" s="24"/>
      <c r="J29" s="24"/>
      <c r="K29" s="24"/>
    </row>
    <row r="30" spans="1:11" ht="13.5" thickBot="1">
      <c r="A30" s="1" t="s">
        <v>44</v>
      </c>
      <c r="B30" s="44">
        <v>1</v>
      </c>
      <c r="C30" s="4">
        <v>3</v>
      </c>
      <c r="D30" s="47">
        <f ca="1">OFFSET(F115,C30,1,1,1)/OFFSET(F115,E30,1,1,1)*B30</f>
        <v>4.184</v>
      </c>
      <c r="E30" s="4">
        <v>1</v>
      </c>
      <c r="F30" s="7" t="s">
        <v>45</v>
      </c>
      <c r="G30" s="38">
        <v>61024</v>
      </c>
      <c r="H30" s="24"/>
      <c r="I30" s="24"/>
      <c r="J30" s="24"/>
      <c r="K30" s="24"/>
    </row>
    <row r="31" spans="2:6" ht="13.5" thickBot="1">
      <c r="B31" s="44"/>
      <c r="C31" s="1"/>
      <c r="D31" s="47"/>
      <c r="E31" s="1">
        <v>1</v>
      </c>
      <c r="F31" s="25" t="s">
        <v>46</v>
      </c>
    </row>
    <row r="32" spans="1:14" ht="12.75">
      <c r="A32" s="1" t="s">
        <v>47</v>
      </c>
      <c r="B32" s="44">
        <v>1</v>
      </c>
      <c r="C32" s="28">
        <v>4</v>
      </c>
      <c r="D32" s="47">
        <f ca="1">OFFSET(F121,C32,1,1,1)/OFFSET(F121,E32,1,1,1)*B32</f>
        <v>4.1867</v>
      </c>
      <c r="E32" s="28">
        <v>1</v>
      </c>
      <c r="F32" s="7" t="s">
        <v>48</v>
      </c>
      <c r="G32" s="35">
        <v>1</v>
      </c>
      <c r="H32" s="24"/>
      <c r="I32" s="24"/>
      <c r="J32" s="24"/>
      <c r="K32" s="24"/>
      <c r="L32" s="24"/>
      <c r="M32" s="24"/>
      <c r="N32" s="24"/>
    </row>
    <row r="33" spans="2:14" ht="12.75">
      <c r="B33" s="44"/>
      <c r="D33" s="47"/>
      <c r="F33" s="7" t="s">
        <v>49</v>
      </c>
      <c r="G33" s="36">
        <v>32</v>
      </c>
      <c r="H33" s="24"/>
      <c r="I33" s="24"/>
      <c r="J33" s="24"/>
      <c r="K33" s="24"/>
      <c r="L33" s="24"/>
      <c r="M33" s="24"/>
      <c r="N33" s="24"/>
    </row>
    <row r="34" spans="1:14" ht="12.75">
      <c r="A34" s="1" t="s">
        <v>50</v>
      </c>
      <c r="B34" s="44">
        <v>2</v>
      </c>
      <c r="C34" s="4">
        <v>1</v>
      </c>
      <c r="D34" s="47">
        <f ca="1">OFFSET(F127,C34,1,1,1)/OFFSET(F127,E34,1,1,1)*B34</f>
        <v>0.0006309148264984228</v>
      </c>
      <c r="E34" s="4">
        <v>4</v>
      </c>
      <c r="F34" s="7" t="s">
        <v>51</v>
      </c>
      <c r="G34" s="36">
        <v>128</v>
      </c>
      <c r="H34" s="24"/>
      <c r="I34" s="24"/>
      <c r="J34" s="24"/>
      <c r="K34" s="24"/>
      <c r="L34" s="24"/>
      <c r="M34" s="24"/>
      <c r="N34" s="24"/>
    </row>
    <row r="35" spans="2:14" ht="12.75">
      <c r="B35" s="44"/>
      <c r="D35" s="44"/>
      <c r="F35" s="7" t="s">
        <v>52</v>
      </c>
      <c r="G35" s="36">
        <v>153.72</v>
      </c>
      <c r="H35" s="24"/>
      <c r="I35" s="24"/>
      <c r="J35" s="24"/>
      <c r="K35" s="24"/>
      <c r="L35" s="24"/>
      <c r="M35" s="24"/>
      <c r="N35" s="24"/>
    </row>
    <row r="36" spans="1:14" ht="12.75">
      <c r="A36" s="1" t="s">
        <v>53</v>
      </c>
      <c r="B36" s="44">
        <v>1</v>
      </c>
      <c r="C36" s="4">
        <v>4</v>
      </c>
      <c r="D36" s="47">
        <f ca="1">OFFSET(F132,C36,1,1,1)/OFFSET(F132,E36,1,1,1)*B36</f>
        <v>1761</v>
      </c>
      <c r="E36" s="4">
        <v>1</v>
      </c>
      <c r="F36" s="7" t="s">
        <v>54</v>
      </c>
      <c r="G36" s="36">
        <v>5376</v>
      </c>
      <c r="H36" s="24"/>
      <c r="I36" s="24"/>
      <c r="J36" s="24"/>
      <c r="K36" s="24"/>
      <c r="L36" s="24"/>
      <c r="M36" s="24"/>
      <c r="N36" s="24"/>
    </row>
    <row r="37" spans="2:14" ht="12.75">
      <c r="B37" s="44"/>
      <c r="D37" s="44"/>
      <c r="F37" s="7" t="s">
        <v>39</v>
      </c>
      <c r="G37" s="36">
        <v>0.55411</v>
      </c>
      <c r="H37" s="24"/>
      <c r="I37" s="24"/>
      <c r="J37" s="24"/>
      <c r="K37" s="24"/>
      <c r="L37" s="24"/>
      <c r="M37" s="24"/>
      <c r="N37" s="24"/>
    </row>
    <row r="38" spans="1:14" ht="12.75">
      <c r="A38" s="1" t="s">
        <v>55</v>
      </c>
      <c r="B38" s="44">
        <v>1</v>
      </c>
      <c r="C38" s="4">
        <v>3</v>
      </c>
      <c r="D38" s="47">
        <f ca="1">OFFSET(F137,C38,1,1,1)/OFFSET(F137,E38,1,1,1)*B38</f>
        <v>2903</v>
      </c>
      <c r="E38" s="4">
        <v>1</v>
      </c>
      <c r="F38" s="7" t="s">
        <v>56</v>
      </c>
      <c r="G38" s="36">
        <v>957.51</v>
      </c>
      <c r="H38" s="24"/>
      <c r="I38" s="24"/>
      <c r="J38" s="24"/>
      <c r="K38" s="24"/>
      <c r="L38" s="24"/>
      <c r="M38" s="24"/>
      <c r="N38" s="24"/>
    </row>
    <row r="39" spans="6:14" ht="12.75">
      <c r="F39" s="7" t="s">
        <v>57</v>
      </c>
      <c r="G39" s="36">
        <v>0.033815</v>
      </c>
      <c r="H39" s="24"/>
      <c r="I39" s="24"/>
      <c r="J39" s="24"/>
      <c r="K39" s="24"/>
      <c r="L39" s="24"/>
      <c r="M39" s="24"/>
      <c r="N39" s="24"/>
    </row>
    <row r="40" spans="6:14" ht="12.75">
      <c r="F40" s="7" t="s">
        <v>58</v>
      </c>
      <c r="G40" s="36">
        <v>33.815</v>
      </c>
      <c r="H40" s="24"/>
      <c r="I40" s="24"/>
      <c r="J40" s="24"/>
      <c r="K40" s="24"/>
      <c r="L40" s="24"/>
      <c r="M40" s="24"/>
      <c r="N40" s="24"/>
    </row>
    <row r="41" spans="6:14" ht="13.5" thickBot="1">
      <c r="F41" s="7" t="s">
        <v>43</v>
      </c>
      <c r="G41" s="38">
        <v>0.033814</v>
      </c>
      <c r="H41" s="24"/>
      <c r="I41" s="24"/>
      <c r="J41" s="24"/>
      <c r="K41" s="24"/>
      <c r="L41" s="24"/>
      <c r="M41" s="24"/>
      <c r="N41" s="34"/>
    </row>
    <row r="42" ht="13.5" thickBot="1">
      <c r="F42" s="25" t="s">
        <v>59</v>
      </c>
    </row>
    <row r="43" spans="6:14" ht="12.75">
      <c r="F43" s="7" t="s">
        <v>60</v>
      </c>
      <c r="G43" s="35">
        <v>1</v>
      </c>
      <c r="H43" s="24"/>
      <c r="I43" s="24"/>
      <c r="J43" s="24"/>
      <c r="K43" s="24"/>
      <c r="L43" s="24"/>
      <c r="M43" s="24"/>
      <c r="N43" s="24"/>
    </row>
    <row r="44" spans="6:14" ht="12.75">
      <c r="F44" s="7" t="s">
        <v>61</v>
      </c>
      <c r="G44" s="36">
        <v>437.5</v>
      </c>
      <c r="H44" s="24"/>
      <c r="I44" s="24"/>
      <c r="J44" s="24"/>
      <c r="K44" s="24"/>
      <c r="L44" s="24"/>
      <c r="M44" s="24"/>
      <c r="N44" s="24"/>
    </row>
    <row r="45" spans="6:14" ht="12.75">
      <c r="F45" s="7" t="s">
        <v>62</v>
      </c>
      <c r="G45" s="36">
        <v>7000</v>
      </c>
      <c r="H45" s="24"/>
      <c r="I45" s="24"/>
      <c r="J45" s="24"/>
      <c r="K45" s="24"/>
      <c r="L45" s="24"/>
      <c r="M45" s="24"/>
      <c r="N45" s="24"/>
    </row>
    <row r="46" spans="6:14" ht="12.75">
      <c r="F46" s="7" t="s">
        <v>63</v>
      </c>
      <c r="G46" s="36">
        <v>480</v>
      </c>
      <c r="H46" s="24"/>
      <c r="I46" s="24"/>
      <c r="J46" s="24"/>
      <c r="K46" s="24"/>
      <c r="L46" s="24"/>
      <c r="M46" s="24"/>
      <c r="N46" s="24"/>
    </row>
    <row r="47" spans="6:14" ht="12.75">
      <c r="F47" s="7" t="s">
        <v>64</v>
      </c>
      <c r="G47" s="36">
        <v>5760</v>
      </c>
      <c r="H47" s="24"/>
      <c r="I47" s="24"/>
      <c r="J47" s="24"/>
      <c r="K47" s="24"/>
      <c r="L47" s="24"/>
      <c r="M47" s="24"/>
      <c r="N47" s="24"/>
    </row>
    <row r="48" spans="6:14" ht="12.75">
      <c r="F48" s="7" t="s">
        <v>65</v>
      </c>
      <c r="G48" s="37">
        <v>14000000</v>
      </c>
      <c r="H48" s="24"/>
      <c r="I48" s="24"/>
      <c r="J48" s="24"/>
      <c r="K48" s="24"/>
      <c r="L48" s="24"/>
      <c r="M48" s="24"/>
      <c r="N48" s="24"/>
    </row>
    <row r="49" spans="6:14" ht="12.75">
      <c r="F49" s="7" t="s">
        <v>66</v>
      </c>
      <c r="G49" s="37">
        <v>15680000</v>
      </c>
      <c r="H49" s="24"/>
      <c r="I49" s="24"/>
      <c r="J49" s="24"/>
      <c r="K49" s="24"/>
      <c r="L49" s="24"/>
      <c r="M49" s="24"/>
      <c r="N49" s="24"/>
    </row>
    <row r="50" spans="6:14" ht="12.75">
      <c r="F50" s="7" t="s">
        <v>67</v>
      </c>
      <c r="G50" s="36">
        <v>15.432</v>
      </c>
      <c r="H50" s="24"/>
      <c r="I50" s="24"/>
      <c r="J50" s="24"/>
      <c r="K50" s="24"/>
      <c r="L50" s="24"/>
      <c r="M50" s="24"/>
      <c r="N50" s="24"/>
    </row>
    <row r="51" spans="6:14" ht="12.75">
      <c r="F51" s="7" t="s">
        <v>68</v>
      </c>
      <c r="G51" s="37">
        <v>15432</v>
      </c>
      <c r="H51" s="24"/>
      <c r="I51" s="24"/>
      <c r="J51" s="24"/>
      <c r="K51" s="24"/>
      <c r="L51" s="24"/>
      <c r="M51" s="24"/>
      <c r="N51" s="24"/>
    </row>
    <row r="52" spans="6:14" ht="13.5" thickBot="1">
      <c r="F52" s="7" t="s">
        <v>69</v>
      </c>
      <c r="G52" s="39">
        <v>15432000</v>
      </c>
      <c r="H52" s="24"/>
      <c r="I52" s="24"/>
      <c r="J52" s="24"/>
      <c r="K52" s="24"/>
      <c r="L52" s="24"/>
      <c r="M52" s="24"/>
      <c r="N52" s="24"/>
    </row>
    <row r="53" ht="13.5" thickBot="1">
      <c r="F53" s="25" t="s">
        <v>70</v>
      </c>
    </row>
    <row r="54" spans="6:11" ht="15">
      <c r="F54" s="7" t="s">
        <v>71</v>
      </c>
      <c r="G54" s="35">
        <v>1</v>
      </c>
      <c r="H54" s="24"/>
      <c r="I54" s="24"/>
      <c r="J54" s="24"/>
      <c r="K54" s="24"/>
    </row>
    <row r="55" spans="6:11" ht="12.75">
      <c r="F55" s="7" t="s">
        <v>72</v>
      </c>
      <c r="G55" s="36">
        <v>0.99997</v>
      </c>
      <c r="H55" s="24"/>
      <c r="I55" s="24"/>
      <c r="J55" s="24"/>
      <c r="K55" s="24"/>
    </row>
    <row r="56" spans="6:11" ht="15">
      <c r="F56" s="7" t="s">
        <v>73</v>
      </c>
      <c r="G56" s="36">
        <v>27.68</v>
      </c>
      <c r="H56" s="24"/>
      <c r="I56" s="24"/>
      <c r="J56" s="24"/>
      <c r="K56" s="24"/>
    </row>
    <row r="57" spans="6:11" ht="15">
      <c r="F57" s="7" t="s">
        <v>74</v>
      </c>
      <c r="G57" s="36">
        <v>0.016018</v>
      </c>
      <c r="H57" s="24"/>
      <c r="I57" s="24"/>
      <c r="J57" s="24"/>
      <c r="K57" s="24"/>
    </row>
    <row r="58" spans="6:11" ht="12.75">
      <c r="F58" s="7" t="s">
        <v>75</v>
      </c>
      <c r="G58" s="36">
        <v>0.11983</v>
      </c>
      <c r="H58" s="24"/>
      <c r="I58" s="24"/>
      <c r="J58" s="24"/>
      <c r="K58" s="24"/>
    </row>
    <row r="59" spans="6:11" ht="13.5" thickBot="1">
      <c r="F59" s="24" t="s">
        <v>76</v>
      </c>
      <c r="G59" s="38">
        <v>1</v>
      </c>
      <c r="H59" s="24"/>
      <c r="I59" s="24"/>
      <c r="J59" s="24"/>
      <c r="K59" s="24"/>
    </row>
    <row r="60" ht="13.5" thickBot="1">
      <c r="F60" s="25" t="s">
        <v>77</v>
      </c>
    </row>
    <row r="61" spans="6:14" ht="12.75">
      <c r="F61" s="7" t="s">
        <v>78</v>
      </c>
      <c r="G61" s="35">
        <v>1</v>
      </c>
      <c r="H61" s="24"/>
      <c r="I61" s="24"/>
      <c r="J61" s="24"/>
      <c r="K61" s="24"/>
      <c r="L61" s="24"/>
      <c r="M61" s="24"/>
      <c r="N61" s="24"/>
    </row>
    <row r="62" spans="6:14" ht="12.75">
      <c r="F62" s="7" t="s">
        <v>79</v>
      </c>
      <c r="G62" s="37">
        <v>1000000</v>
      </c>
      <c r="H62" s="24"/>
      <c r="I62" s="24"/>
      <c r="J62" s="24"/>
      <c r="K62" s="24"/>
      <c r="L62" s="24"/>
      <c r="M62" s="24"/>
      <c r="N62" s="24"/>
    </row>
    <row r="63" spans="6:14" ht="12.75">
      <c r="F63" s="7" t="s">
        <v>80</v>
      </c>
      <c r="G63" s="37">
        <v>1013200</v>
      </c>
      <c r="H63" s="24"/>
      <c r="I63" s="24"/>
      <c r="J63" s="24"/>
      <c r="K63" s="24"/>
      <c r="L63" s="24"/>
      <c r="M63" s="24"/>
      <c r="N63" s="24"/>
    </row>
    <row r="64" spans="6:14" ht="12.75">
      <c r="F64" s="7" t="s">
        <v>81</v>
      </c>
      <c r="G64" s="36">
        <v>980665</v>
      </c>
      <c r="H64" s="24"/>
      <c r="I64" s="24"/>
      <c r="J64" s="24"/>
      <c r="K64" s="24"/>
      <c r="L64" s="24"/>
      <c r="M64" s="24"/>
      <c r="N64" s="24"/>
    </row>
    <row r="65" spans="6:14" ht="12.75">
      <c r="F65" s="7" t="s">
        <v>82</v>
      </c>
      <c r="G65" s="36">
        <v>1333.2</v>
      </c>
      <c r="H65" s="24"/>
      <c r="I65" s="24"/>
      <c r="J65" s="24"/>
      <c r="K65" s="24"/>
      <c r="L65" s="24"/>
      <c r="M65" s="24"/>
      <c r="N65" s="24"/>
    </row>
    <row r="66" spans="6:14" ht="12.75">
      <c r="F66" s="7" t="s">
        <v>83</v>
      </c>
      <c r="G66" s="36">
        <v>33864</v>
      </c>
      <c r="H66" s="24"/>
      <c r="I66" s="24"/>
      <c r="J66" s="24"/>
      <c r="K66" s="24"/>
      <c r="L66" s="24"/>
      <c r="M66" s="24"/>
      <c r="N66" s="24"/>
    </row>
    <row r="67" spans="6:14" ht="12.75">
      <c r="F67" s="7" t="s">
        <v>84</v>
      </c>
      <c r="G67" s="36">
        <v>68947</v>
      </c>
      <c r="H67" s="24"/>
      <c r="I67" s="24"/>
      <c r="J67" s="24"/>
      <c r="K67" s="24"/>
      <c r="L67" s="24"/>
      <c r="M67" s="24"/>
      <c r="N67" s="24"/>
    </row>
    <row r="68" spans="6:14" ht="12.75">
      <c r="F68" s="7" t="s">
        <v>85</v>
      </c>
      <c r="G68" s="36">
        <v>29889</v>
      </c>
      <c r="H68" s="24"/>
      <c r="I68" s="24"/>
      <c r="J68" s="24"/>
      <c r="K68" s="24"/>
      <c r="L68" s="24"/>
      <c r="M68" s="24"/>
      <c r="N68" s="24"/>
    </row>
    <row r="69" spans="6:14" ht="13.5" thickBot="1">
      <c r="F69" s="7" t="s">
        <v>86</v>
      </c>
      <c r="G69" s="38">
        <v>10000</v>
      </c>
      <c r="H69" s="24"/>
      <c r="I69" s="24"/>
      <c r="J69" s="24"/>
      <c r="K69" s="24"/>
      <c r="L69" s="24"/>
      <c r="M69" s="24"/>
      <c r="N69" s="24"/>
    </row>
    <row r="70" ht="13.5" thickBot="1">
      <c r="F70" s="25" t="s">
        <v>87</v>
      </c>
    </row>
    <row r="71" spans="6:14" ht="12.75">
      <c r="F71" s="7" t="s">
        <v>88</v>
      </c>
      <c r="G71" s="35">
        <v>1</v>
      </c>
      <c r="H71" s="24"/>
      <c r="I71" s="24"/>
      <c r="J71" s="24"/>
      <c r="K71" s="24"/>
      <c r="L71" s="24"/>
      <c r="M71" s="24"/>
      <c r="N71" s="24"/>
    </row>
    <row r="72" spans="6:14" ht="12.75">
      <c r="F72" s="7" t="s">
        <v>89</v>
      </c>
      <c r="G72" s="40">
        <f>1/60</f>
        <v>0.016666666666666666</v>
      </c>
      <c r="H72" s="24"/>
      <c r="I72" s="24"/>
      <c r="J72" s="24"/>
      <c r="K72" s="24"/>
      <c r="L72" s="24"/>
      <c r="M72" s="24"/>
      <c r="N72" s="24"/>
    </row>
    <row r="73" spans="6:14" ht="12.75">
      <c r="F73" s="7" t="s">
        <v>90</v>
      </c>
      <c r="G73" s="36">
        <v>448.83</v>
      </c>
      <c r="H73" s="24"/>
      <c r="I73" s="24"/>
      <c r="J73" s="24"/>
      <c r="K73" s="24"/>
      <c r="L73" s="24"/>
      <c r="M73" s="24"/>
      <c r="N73" s="24"/>
    </row>
    <row r="74" spans="6:14" ht="12.75">
      <c r="F74" s="7" t="s">
        <v>91</v>
      </c>
      <c r="G74" s="36">
        <v>7.4805</v>
      </c>
      <c r="H74" s="24"/>
      <c r="I74" s="24"/>
      <c r="J74" s="24"/>
      <c r="K74" s="24"/>
      <c r="L74" s="24"/>
      <c r="M74" s="24"/>
      <c r="N74" s="24"/>
    </row>
    <row r="75" spans="6:14" ht="12.75">
      <c r="F75" s="7" t="s">
        <v>92</v>
      </c>
      <c r="G75" s="36">
        <v>0.7</v>
      </c>
      <c r="H75" s="24"/>
      <c r="I75" s="24"/>
      <c r="J75" s="24"/>
      <c r="K75" s="24"/>
      <c r="L75" s="24"/>
      <c r="M75" s="24"/>
      <c r="N75" s="24"/>
    </row>
    <row r="76" spans="6:14" ht="12.75">
      <c r="F76" s="7" t="s">
        <v>93</v>
      </c>
      <c r="G76" s="36">
        <v>0.029167</v>
      </c>
      <c r="H76" s="24"/>
      <c r="I76" s="24"/>
      <c r="J76" s="24"/>
      <c r="K76" s="24"/>
      <c r="L76" s="24"/>
      <c r="M76" s="24"/>
      <c r="N76" s="24"/>
    </row>
    <row r="77" spans="6:14" ht="12.75">
      <c r="F77" s="7" t="s">
        <v>94</v>
      </c>
      <c r="G77" s="36">
        <v>15.851</v>
      </c>
      <c r="H77" s="24"/>
      <c r="I77" s="24"/>
      <c r="J77" s="24"/>
      <c r="K77" s="24"/>
      <c r="L77" s="24"/>
      <c r="M77" s="24"/>
      <c r="N77" s="24"/>
    </row>
    <row r="78" spans="6:14" ht="13.5" thickBot="1">
      <c r="F78" s="7" t="s">
        <v>95</v>
      </c>
      <c r="G78" s="38">
        <v>4.4028</v>
      </c>
      <c r="H78" s="24"/>
      <c r="I78" s="24"/>
      <c r="J78" s="24"/>
      <c r="K78" s="24"/>
      <c r="L78" s="24"/>
      <c r="M78" s="24"/>
      <c r="N78" s="24"/>
    </row>
    <row r="79" ht="13.5" thickBot="1">
      <c r="F79" s="25" t="s">
        <v>96</v>
      </c>
    </row>
    <row r="80" spans="6:11" ht="12.75">
      <c r="F80" s="7" t="s">
        <v>97</v>
      </c>
      <c r="G80" s="35">
        <v>1</v>
      </c>
      <c r="H80" s="24"/>
      <c r="I80" s="24"/>
      <c r="J80" s="24"/>
      <c r="K80" s="24"/>
    </row>
    <row r="81" spans="6:11" ht="12.75">
      <c r="F81" s="7" t="s">
        <v>98</v>
      </c>
      <c r="G81" s="36">
        <v>3600</v>
      </c>
      <c r="H81" s="24"/>
      <c r="I81" s="24"/>
      <c r="J81" s="24"/>
      <c r="K81" s="24"/>
    </row>
    <row r="82" spans="6:11" ht="12.75">
      <c r="F82" s="7" t="s">
        <v>99</v>
      </c>
      <c r="G82" s="36">
        <v>10.76</v>
      </c>
      <c r="H82" s="24"/>
      <c r="I82" s="24"/>
      <c r="J82" s="24"/>
      <c r="K82" s="24"/>
    </row>
    <row r="83" spans="6:11" ht="12.75">
      <c r="F83" s="7" t="s">
        <v>100</v>
      </c>
      <c r="G83" s="36">
        <v>3.875</v>
      </c>
      <c r="H83" s="24"/>
      <c r="I83" s="24"/>
      <c r="J83" s="24"/>
      <c r="K83" s="24"/>
    </row>
    <row r="84" spans="6:11" ht="13.5" thickBot="1">
      <c r="F84" s="7" t="s">
        <v>101</v>
      </c>
      <c r="G84" s="39">
        <v>0.03875</v>
      </c>
      <c r="H84" s="24"/>
      <c r="I84" s="24"/>
      <c r="J84" s="24"/>
      <c r="K84" s="24"/>
    </row>
    <row r="85" ht="13.5" thickBot="1">
      <c r="F85" s="25" t="s">
        <v>102</v>
      </c>
    </row>
    <row r="86" spans="6:12" ht="12.75">
      <c r="F86" s="7" t="s">
        <v>103</v>
      </c>
      <c r="G86" s="35">
        <v>1</v>
      </c>
      <c r="H86" s="24"/>
      <c r="I86" s="24"/>
      <c r="J86" s="24"/>
      <c r="K86" s="24"/>
      <c r="L86" s="24"/>
    </row>
    <row r="87" spans="6:12" ht="12.75">
      <c r="F87" s="7" t="s">
        <v>104</v>
      </c>
      <c r="G87" s="37">
        <v>0.0002778</v>
      </c>
      <c r="H87" s="24"/>
      <c r="I87" s="24"/>
      <c r="J87" s="24"/>
      <c r="K87" s="24"/>
      <c r="L87" s="24"/>
    </row>
    <row r="88" spans="6:12" ht="12.75">
      <c r="F88" s="7" t="s">
        <v>105</v>
      </c>
      <c r="G88" s="36">
        <v>32.17</v>
      </c>
      <c r="H88" s="24"/>
      <c r="I88" s="24"/>
      <c r="J88" s="24"/>
      <c r="K88" s="24"/>
      <c r="L88" s="24"/>
    </row>
    <row r="89" spans="6:12" ht="12.75">
      <c r="F89" s="7" t="s">
        <v>106</v>
      </c>
      <c r="G89" s="37">
        <v>0.0672</v>
      </c>
      <c r="H89" s="24"/>
      <c r="I89" s="24"/>
      <c r="J89" s="24"/>
      <c r="K89" s="24"/>
      <c r="L89" s="24"/>
    </row>
    <row r="90" spans="6:12" ht="12.75">
      <c r="F90" s="7" t="s">
        <v>107</v>
      </c>
      <c r="G90" s="37">
        <v>0.000672</v>
      </c>
      <c r="H90" s="24"/>
      <c r="I90" s="24"/>
      <c r="J90" s="24"/>
      <c r="K90" s="24"/>
      <c r="L90" s="24"/>
    </row>
    <row r="91" spans="6:12" ht="13.5" thickBot="1">
      <c r="F91" s="7" t="s">
        <v>108</v>
      </c>
      <c r="G91" s="39">
        <v>0.0001867</v>
      </c>
      <c r="H91" s="24"/>
      <c r="I91" s="24"/>
      <c r="J91" s="24"/>
      <c r="K91" s="24"/>
      <c r="L91" s="24"/>
    </row>
    <row r="92" ht="13.5" thickBot="1">
      <c r="F92" s="25" t="s">
        <v>109</v>
      </c>
    </row>
    <row r="93" spans="6:14" ht="12.75">
      <c r="F93" s="7" t="s">
        <v>110</v>
      </c>
      <c r="G93" s="35">
        <v>1</v>
      </c>
      <c r="H93" s="24"/>
      <c r="I93" s="24"/>
      <c r="J93" s="24"/>
      <c r="K93" s="24"/>
      <c r="L93" s="24"/>
      <c r="M93" s="24"/>
      <c r="N93" s="24"/>
    </row>
    <row r="94" spans="6:14" ht="12.75">
      <c r="F94" s="7" t="s">
        <v>111</v>
      </c>
      <c r="G94" s="36">
        <v>1.0002</v>
      </c>
      <c r="H94" s="24"/>
      <c r="I94" s="24"/>
      <c r="J94" s="24"/>
      <c r="K94" s="24"/>
      <c r="L94" s="24"/>
      <c r="M94" s="24"/>
      <c r="N94" s="24"/>
    </row>
    <row r="95" spans="6:14" ht="12.75">
      <c r="F95" s="7" t="s">
        <v>112</v>
      </c>
      <c r="G95" s="36">
        <v>4.184</v>
      </c>
      <c r="H95" s="24"/>
      <c r="I95" s="24"/>
      <c r="J95" s="24"/>
      <c r="K95" s="24"/>
      <c r="L95" s="24"/>
      <c r="M95" s="24"/>
      <c r="N95" s="24"/>
    </row>
    <row r="96" spans="6:14" ht="12.75">
      <c r="F96" s="7" t="s">
        <v>113</v>
      </c>
      <c r="G96" s="36">
        <v>4.1867</v>
      </c>
      <c r="H96" s="24"/>
      <c r="I96" s="24"/>
      <c r="J96" s="24"/>
      <c r="K96" s="24"/>
      <c r="L96" s="24"/>
      <c r="M96" s="24"/>
      <c r="N96" s="24"/>
    </row>
    <row r="97" spans="6:14" ht="12.75">
      <c r="F97" s="7" t="s">
        <v>114</v>
      </c>
      <c r="G97" s="36">
        <v>1055</v>
      </c>
      <c r="H97" s="24"/>
      <c r="I97" s="24"/>
      <c r="J97" s="24"/>
      <c r="K97" s="24"/>
      <c r="L97" s="24"/>
      <c r="M97" s="24"/>
      <c r="N97" s="24"/>
    </row>
    <row r="98" spans="6:14" ht="12.75">
      <c r="F98" s="7" t="s">
        <v>115</v>
      </c>
      <c r="G98" s="37">
        <v>3600000</v>
      </c>
      <c r="H98" s="24"/>
      <c r="I98" s="24"/>
      <c r="J98" s="24"/>
      <c r="K98" s="24"/>
      <c r="L98" s="24"/>
      <c r="M98" s="24"/>
      <c r="N98" s="24"/>
    </row>
    <row r="99" spans="6:14" ht="12.75">
      <c r="F99" s="7" t="s">
        <v>116</v>
      </c>
      <c r="G99" s="37">
        <v>2684500</v>
      </c>
      <c r="H99" s="24"/>
      <c r="I99" s="24"/>
      <c r="J99" s="24"/>
      <c r="K99" s="24"/>
      <c r="L99" s="24"/>
      <c r="M99" s="24"/>
      <c r="N99" s="24"/>
    </row>
    <row r="100" spans="6:14" ht="12.75">
      <c r="F100" s="7" t="s">
        <v>117</v>
      </c>
      <c r="G100" s="36">
        <v>1.3558</v>
      </c>
      <c r="H100" s="24"/>
      <c r="I100" s="24"/>
      <c r="J100" s="24"/>
      <c r="K100" s="24"/>
      <c r="L100" s="24"/>
      <c r="M100" s="24"/>
      <c r="N100" s="24"/>
    </row>
    <row r="101" spans="6:14" ht="12.75">
      <c r="F101" s="7" t="s">
        <v>118</v>
      </c>
      <c r="G101" s="36">
        <v>195.24</v>
      </c>
      <c r="H101" s="24"/>
      <c r="I101" s="24"/>
      <c r="J101" s="24"/>
      <c r="K101" s="24"/>
      <c r="L101" s="24"/>
      <c r="M101" s="24"/>
      <c r="N101" s="24"/>
    </row>
    <row r="102" spans="6:14" ht="12.75">
      <c r="F102" s="7" t="s">
        <v>119</v>
      </c>
      <c r="G102" s="36">
        <v>101.33</v>
      </c>
      <c r="H102" s="24"/>
      <c r="I102" s="24"/>
      <c r="J102" s="24"/>
      <c r="K102" s="24"/>
      <c r="L102" s="24"/>
      <c r="M102" s="24"/>
      <c r="N102" s="24"/>
    </row>
    <row r="103" spans="6:14" ht="13.5" thickBot="1">
      <c r="F103" s="7" t="s">
        <v>120</v>
      </c>
      <c r="G103" s="38">
        <v>1899.1</v>
      </c>
      <c r="H103" s="24"/>
      <c r="I103" s="24"/>
      <c r="J103" s="24"/>
      <c r="K103" s="24"/>
      <c r="L103" s="24"/>
      <c r="M103" s="24"/>
      <c r="N103" s="24"/>
    </row>
    <row r="104" ht="13.5" thickBot="1">
      <c r="F104" s="25" t="s">
        <v>121</v>
      </c>
    </row>
    <row r="105" spans="6:14" ht="12.75">
      <c r="F105" s="7" t="s">
        <v>122</v>
      </c>
      <c r="G105" s="35">
        <v>1</v>
      </c>
      <c r="H105" s="24"/>
      <c r="I105" s="24"/>
      <c r="J105" s="24"/>
      <c r="K105" s="24"/>
      <c r="L105" s="24"/>
      <c r="M105" s="24"/>
      <c r="N105" s="24"/>
    </row>
    <row r="106" spans="6:14" ht="12.75">
      <c r="F106" s="7" t="s">
        <v>123</v>
      </c>
      <c r="G106" s="36">
        <f>1/60</f>
        <v>0.016666666666666666</v>
      </c>
      <c r="H106" s="24"/>
      <c r="I106" s="24"/>
      <c r="J106" s="24"/>
      <c r="K106" s="24"/>
      <c r="L106" s="24"/>
      <c r="M106" s="24"/>
      <c r="N106" s="24"/>
    </row>
    <row r="107" spans="6:14" ht="12.75">
      <c r="F107" s="7" t="s">
        <v>124</v>
      </c>
      <c r="G107" s="37">
        <v>0.077105</v>
      </c>
      <c r="H107" s="24"/>
      <c r="I107" s="24"/>
      <c r="J107" s="24"/>
      <c r="K107" s="24"/>
      <c r="L107" s="24"/>
      <c r="M107" s="24"/>
      <c r="N107" s="24"/>
    </row>
    <row r="108" spans="6:14" ht="12.75">
      <c r="F108" s="7" t="s">
        <v>125</v>
      </c>
      <c r="G108" s="37">
        <v>0.0012851</v>
      </c>
      <c r="H108" s="24"/>
      <c r="I108" s="24"/>
      <c r="J108" s="24"/>
      <c r="K108" s="24"/>
      <c r="L108" s="24"/>
      <c r="M108" s="24"/>
      <c r="N108" s="24"/>
    </row>
    <row r="109" spans="6:14" ht="12.75">
      <c r="F109" s="7" t="s">
        <v>126</v>
      </c>
      <c r="G109" s="36">
        <v>42.408</v>
      </c>
      <c r="H109" s="24"/>
      <c r="I109" s="24"/>
      <c r="J109" s="24"/>
      <c r="K109" s="24"/>
      <c r="L109" s="24"/>
      <c r="M109" s="24"/>
      <c r="N109" s="24"/>
    </row>
    <row r="110" spans="6:14" ht="12.75">
      <c r="F110" s="7" t="s">
        <v>127</v>
      </c>
      <c r="G110" s="36">
        <v>41.828</v>
      </c>
      <c r="H110" s="24"/>
      <c r="I110" s="24"/>
      <c r="J110" s="24"/>
      <c r="K110" s="24"/>
      <c r="L110" s="24"/>
      <c r="M110" s="24"/>
      <c r="N110" s="24"/>
    </row>
    <row r="111" spans="6:14" ht="12.75">
      <c r="F111" s="7" t="s">
        <v>128</v>
      </c>
      <c r="G111" s="36">
        <v>0.056869</v>
      </c>
      <c r="H111" s="24"/>
      <c r="I111" s="24"/>
      <c r="J111" s="24"/>
      <c r="K111" s="24"/>
      <c r="L111" s="24"/>
      <c r="M111" s="24"/>
      <c r="N111" s="24"/>
    </row>
    <row r="112" spans="6:14" ht="12.75">
      <c r="F112" s="7" t="s">
        <v>129</v>
      </c>
      <c r="G112" s="36">
        <v>0.23794</v>
      </c>
      <c r="H112" s="24"/>
      <c r="I112" s="24"/>
      <c r="J112" s="24"/>
      <c r="K112" s="24"/>
      <c r="L112" s="24"/>
      <c r="M112" s="24"/>
      <c r="N112" s="24"/>
    </row>
    <row r="113" spans="6:14" ht="12.75">
      <c r="F113" s="7" t="s">
        <v>130</v>
      </c>
      <c r="G113" s="36">
        <v>0.2381</v>
      </c>
      <c r="H113" s="24"/>
      <c r="I113" s="24"/>
      <c r="J113" s="24"/>
      <c r="K113" s="24"/>
      <c r="L113" s="24"/>
      <c r="M113" s="24"/>
      <c r="N113" s="24"/>
    </row>
    <row r="114" spans="6:14" ht="13.5" thickBot="1">
      <c r="F114" s="7" t="s">
        <v>131</v>
      </c>
      <c r="G114" s="38">
        <v>0.056869</v>
      </c>
      <c r="H114" s="24"/>
      <c r="I114" s="24"/>
      <c r="J114" s="24"/>
      <c r="K114" s="24"/>
      <c r="L114" s="24"/>
      <c r="M114" s="24"/>
      <c r="N114" s="24"/>
    </row>
    <row r="115" ht="13.5" thickBot="1">
      <c r="F115" s="25" t="s">
        <v>132</v>
      </c>
    </row>
    <row r="116" spans="6:11" ht="12.75">
      <c r="F116" s="7" t="s">
        <v>133</v>
      </c>
      <c r="G116" s="35">
        <v>1</v>
      </c>
      <c r="H116" s="24"/>
      <c r="I116" s="24"/>
      <c r="J116" s="24"/>
      <c r="K116" s="24"/>
    </row>
    <row r="117" spans="6:11" ht="12.75">
      <c r="F117" s="7" t="s">
        <v>134</v>
      </c>
      <c r="G117" s="36">
        <v>1.0002</v>
      </c>
      <c r="H117" s="24"/>
      <c r="I117" s="24"/>
      <c r="J117" s="24"/>
      <c r="K117" s="24"/>
    </row>
    <row r="118" spans="6:11" ht="12.75">
      <c r="F118" s="7" t="s">
        <v>135</v>
      </c>
      <c r="G118" s="36">
        <v>4.184</v>
      </c>
      <c r="H118" s="24"/>
      <c r="I118" s="24"/>
      <c r="J118" s="24"/>
      <c r="K118" s="24"/>
    </row>
    <row r="119" spans="6:11" ht="12.75">
      <c r="F119" s="7" t="s">
        <v>136</v>
      </c>
      <c r="G119" s="36">
        <v>4.1867</v>
      </c>
      <c r="H119" s="24"/>
      <c r="I119" s="24"/>
      <c r="J119" s="24"/>
      <c r="K119" s="24"/>
    </row>
    <row r="120" spans="6:11" ht="13.5" thickBot="1">
      <c r="F120" s="7" t="s">
        <v>137</v>
      </c>
      <c r="G120" s="38">
        <v>2.326</v>
      </c>
      <c r="H120" s="24"/>
      <c r="I120" s="24"/>
      <c r="J120" s="24"/>
      <c r="K120" s="24"/>
    </row>
    <row r="121" spans="6:7" ht="13.5" thickBot="1">
      <c r="F121" s="25" t="s">
        <v>138</v>
      </c>
      <c r="G121" s="24"/>
    </row>
    <row r="122" spans="6:10" ht="12.75">
      <c r="F122" s="41" t="s">
        <v>139</v>
      </c>
      <c r="G122" s="35">
        <v>1</v>
      </c>
      <c r="H122" s="24"/>
      <c r="I122" s="24"/>
      <c r="J122" s="24"/>
    </row>
    <row r="123" spans="6:10" ht="12.75">
      <c r="F123" s="41" t="s">
        <v>140</v>
      </c>
      <c r="G123" s="36">
        <v>1.0002</v>
      </c>
      <c r="H123" s="24"/>
      <c r="I123" s="24"/>
      <c r="J123" s="24"/>
    </row>
    <row r="124" spans="6:10" ht="12.75">
      <c r="F124" s="7" t="s">
        <v>141</v>
      </c>
      <c r="G124" s="36">
        <v>4.184</v>
      </c>
      <c r="H124" s="24"/>
      <c r="I124" s="24"/>
      <c r="J124" s="24"/>
    </row>
    <row r="125" spans="6:10" ht="12.75">
      <c r="F125" s="7" t="s">
        <v>142</v>
      </c>
      <c r="G125" s="36">
        <v>4.1867</v>
      </c>
      <c r="H125" s="24"/>
      <c r="I125" s="24"/>
      <c r="J125" s="24"/>
    </row>
    <row r="126" spans="6:7" ht="13.5" thickBot="1">
      <c r="F126" s="7" t="s">
        <v>143</v>
      </c>
      <c r="G126" s="38">
        <v>4.1867</v>
      </c>
    </row>
    <row r="127" ht="13.5" thickBot="1">
      <c r="F127" s="25" t="s">
        <v>50</v>
      </c>
    </row>
    <row r="128" spans="6:7" ht="12.75">
      <c r="F128" s="7" t="s">
        <v>144</v>
      </c>
      <c r="G128" s="35">
        <v>1</v>
      </c>
    </row>
    <row r="129" spans="6:7" ht="12.75">
      <c r="F129" s="7" t="s">
        <v>145</v>
      </c>
      <c r="G129" s="36">
        <v>13272</v>
      </c>
    </row>
    <row r="130" spans="6:7" ht="12.75">
      <c r="F130" s="7" t="s">
        <v>146</v>
      </c>
      <c r="G130" s="36">
        <v>0.3687</v>
      </c>
    </row>
    <row r="131" spans="6:7" ht="13.5" thickBot="1">
      <c r="F131" s="7" t="s">
        <v>147</v>
      </c>
      <c r="G131" s="38">
        <v>3170</v>
      </c>
    </row>
    <row r="132" ht="13.5" thickBot="1">
      <c r="F132" s="25" t="s">
        <v>148</v>
      </c>
    </row>
    <row r="133" spans="6:7" ht="12.75">
      <c r="F133" s="7" t="s">
        <v>149</v>
      </c>
      <c r="G133" s="35">
        <v>1</v>
      </c>
    </row>
    <row r="134" spans="6:7" ht="12.75">
      <c r="F134" s="7" t="s">
        <v>150</v>
      </c>
      <c r="G134" s="36">
        <v>7373</v>
      </c>
    </row>
    <row r="135" spans="6:7" ht="12.75">
      <c r="F135" s="7" t="s">
        <v>151</v>
      </c>
      <c r="G135" s="36">
        <v>0.2048</v>
      </c>
    </row>
    <row r="136" spans="6:7" ht="13.5" thickBot="1">
      <c r="F136" s="7" t="s">
        <v>152</v>
      </c>
      <c r="G136" s="38">
        <v>1761</v>
      </c>
    </row>
    <row r="137" ht="13.5" thickBot="1">
      <c r="F137" s="25" t="s">
        <v>55</v>
      </c>
    </row>
    <row r="138" spans="6:7" ht="12.75">
      <c r="F138" s="7" t="s">
        <v>153</v>
      </c>
      <c r="G138" s="35">
        <v>1</v>
      </c>
    </row>
    <row r="139" spans="6:7" ht="12.75">
      <c r="F139" s="7" t="s">
        <v>154</v>
      </c>
      <c r="G139" s="36">
        <v>12</v>
      </c>
    </row>
    <row r="140" spans="6:7" ht="12.75">
      <c r="F140" s="7" t="s">
        <v>155</v>
      </c>
      <c r="G140" s="36">
        <v>2903</v>
      </c>
    </row>
    <row r="141" spans="6:7" ht="12.75">
      <c r="F141" s="7" t="s">
        <v>156</v>
      </c>
      <c r="G141" s="36">
        <v>8.064</v>
      </c>
    </row>
    <row r="142" spans="6:7" ht="13.5" thickBot="1">
      <c r="F142" s="7" t="s">
        <v>157</v>
      </c>
      <c r="G142" s="38">
        <v>693.4</v>
      </c>
    </row>
  </sheetData>
  <sheetProtection/>
  <printOptions/>
  <pageMargins left="0.787401575" right="0.787401575" top="0.984251969" bottom="0.984251969" header="0.5" footer="0.5"/>
  <pageSetup blackAndWhite="1" fitToHeight="1" fitToWidth="1" orientation="portrait" paperSize="9" r:id="rId2"/>
  <headerFooter alignWithMargins="0">
    <oddFooter>&amp;L&amp;F&amp;RG.J. Smeenk
&amp;D  &amp;T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Conversie van eenheden</dc:title>
  <dc:subject>Conversie</dc:subject>
  <dc:creator>G.J. Smeenk</dc:creator>
  <cp:keywords>°C,°F,K,R</cp:keywords>
  <dc:description>Voorlopig alleen temperatuur conversie</dc:description>
  <cp:lastModifiedBy>TANIA</cp:lastModifiedBy>
  <dcterms:created xsi:type="dcterms:W3CDTF">1997-11-23T18:27:27Z</dcterms:created>
  <dcterms:modified xsi:type="dcterms:W3CDTF">2012-08-12T13:37:08Z</dcterms:modified>
  <cp:category/>
  <cp:version/>
  <cp:contentType/>
  <cp:contentStatus/>
</cp:coreProperties>
</file>